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calcPr calcId="145621"/>
</workbook>
</file>

<file path=xl/calcChain.xml><?xml version="1.0" encoding="utf-8"?>
<calcChain xmlns="http://schemas.openxmlformats.org/spreadsheetml/2006/main">
  <c r="F67" i="1" l="1"/>
  <c r="F65" i="1"/>
  <c r="F81" i="1" l="1"/>
  <c r="F80" i="1"/>
  <c r="F76" i="1"/>
  <c r="F74" i="1"/>
  <c r="F73" i="1"/>
  <c r="F72" i="1"/>
  <c r="F71" i="1"/>
  <c r="F70" i="1"/>
  <c r="F69" i="1"/>
  <c r="F68" i="1"/>
  <c r="F66" i="1" l="1"/>
  <c r="F64" i="1"/>
  <c r="F63" i="1"/>
  <c r="F62" i="1"/>
  <c r="F61" i="1"/>
  <c r="F59" i="1"/>
  <c r="F58" i="1"/>
  <c r="F57" i="1"/>
  <c r="F54" i="1"/>
  <c r="F53" i="1"/>
  <c r="F52" i="1"/>
  <c r="F51" i="1"/>
  <c r="F49" i="1" l="1"/>
  <c r="F47" i="1"/>
  <c r="F46" i="1"/>
  <c r="F45" i="1"/>
  <c r="F44" i="1"/>
  <c r="F43" i="1"/>
  <c r="F41" i="1"/>
  <c r="F39" i="1"/>
  <c r="F38" i="1"/>
  <c r="F37" i="1"/>
  <c r="F36" i="1" l="1"/>
  <c r="F35" i="1"/>
  <c r="F34" i="1"/>
  <c r="F33" i="1"/>
  <c r="F32" i="1"/>
  <c r="F31" i="1"/>
  <c r="F27" i="1" l="1"/>
  <c r="F26" i="1"/>
  <c r="F24" i="1"/>
  <c r="F23" i="1"/>
  <c r="F20" i="1"/>
  <c r="F19" i="1"/>
  <c r="F18" i="1"/>
  <c r="F16" i="1"/>
  <c r="F15" i="1"/>
  <c r="F14" i="1"/>
  <c r="F12" i="1"/>
  <c r="F9" i="1"/>
  <c r="F8" i="1"/>
  <c r="F7" i="1"/>
  <c r="F6" i="1"/>
</calcChain>
</file>

<file path=xl/sharedStrings.xml><?xml version="1.0" encoding="utf-8"?>
<sst xmlns="http://schemas.openxmlformats.org/spreadsheetml/2006/main" count="354" uniqueCount="190">
  <si>
    <t>Наименование организации</t>
  </si>
  <si>
    <t>Фамилия</t>
  </si>
  <si>
    <t>Имя</t>
  </si>
  <si>
    <t>Отчество</t>
  </si>
  <si>
    <t>Должность</t>
  </si>
  <si>
    <t>Среднемесячная заработная плата (руб.)</t>
  </si>
  <si>
    <t>Муниципальное бюджетное общеобразовательное учреждение средняя общеобразовательная школа №1 имени Гриши Акулова муниципального образования "Город Донецк"</t>
  </si>
  <si>
    <t xml:space="preserve">Бенцлер </t>
  </si>
  <si>
    <t>Светлана</t>
  </si>
  <si>
    <t>Валерьевна</t>
  </si>
  <si>
    <t>Директор</t>
  </si>
  <si>
    <t xml:space="preserve">Алехина </t>
  </si>
  <si>
    <t>Елена</t>
  </si>
  <si>
    <t>Зам.директора</t>
  </si>
  <si>
    <t>Муниципальное бюджетное общеобразовательное учреждение средняя общеобразовательная школа № 2  имени А.П. Маресьева муниципального образования "Город  Донецк"</t>
  </si>
  <si>
    <t xml:space="preserve">Фролов </t>
  </si>
  <si>
    <t xml:space="preserve">Евгений </t>
  </si>
  <si>
    <t>Валерьевич</t>
  </si>
  <si>
    <t>Яна</t>
  </si>
  <si>
    <t xml:space="preserve">Кувакина  </t>
  </si>
  <si>
    <t>Сергеевна</t>
  </si>
  <si>
    <t>Ольга</t>
  </si>
  <si>
    <t xml:space="preserve">Универсал  </t>
  </si>
  <si>
    <t>Анжелика</t>
  </si>
  <si>
    <t xml:space="preserve">Ветхалова  </t>
  </si>
  <si>
    <t>Геннадьевна</t>
  </si>
  <si>
    <t>Сенчукова</t>
  </si>
  <si>
    <t>Токарева</t>
  </si>
  <si>
    <t xml:space="preserve">Юлия </t>
  </si>
  <si>
    <t>Наталья</t>
  </si>
  <si>
    <t>Викторовна</t>
  </si>
  <si>
    <t>Ирина</t>
  </si>
  <si>
    <t xml:space="preserve">Литвинова  </t>
  </si>
  <si>
    <t>Николаевна</t>
  </si>
  <si>
    <t>Муниципальное бюджетное общеобразовательное учреждение средняя общеобразовательная школа № 3 имени Василия Цветкова муниципального образования "Город Донецк"</t>
  </si>
  <si>
    <t>Онищук</t>
  </si>
  <si>
    <t>Котова</t>
  </si>
  <si>
    <t>Фролова</t>
  </si>
  <si>
    <t xml:space="preserve">Наталья </t>
  </si>
  <si>
    <t>Ивановна</t>
  </si>
  <si>
    <t xml:space="preserve"> Оксана </t>
  </si>
  <si>
    <t>Алексеевна</t>
  </si>
  <si>
    <t>Раиса</t>
  </si>
  <si>
    <t>Петровна</t>
  </si>
  <si>
    <t>Муниципальное бюджетное общеобразовательное учреждение средняя общеобразовательная школа № 4 муниципального образования "Города Донецка"</t>
  </si>
  <si>
    <t xml:space="preserve">Садова  </t>
  </si>
  <si>
    <t>Витальевна</t>
  </si>
  <si>
    <t>Скороходова</t>
  </si>
  <si>
    <t>Мерзликина</t>
  </si>
  <si>
    <t>Бондарь</t>
  </si>
  <si>
    <t xml:space="preserve">Оксана </t>
  </si>
  <si>
    <t xml:space="preserve">Ольга </t>
  </si>
  <si>
    <t xml:space="preserve">Елена </t>
  </si>
  <si>
    <t>Галина</t>
  </si>
  <si>
    <t>Валентиновна</t>
  </si>
  <si>
    <t>Саввина</t>
  </si>
  <si>
    <t>Муниципальное бюджетное общеобразовательное учреждение средняя общеобразовательная школа № 5 имени Юрия Усачева муниципального образования "Город Донецк"</t>
  </si>
  <si>
    <t>Ихласова</t>
  </si>
  <si>
    <t>Зазвонова</t>
  </si>
  <si>
    <t>Дудкина</t>
  </si>
  <si>
    <t>Швечикова</t>
  </si>
  <si>
    <t xml:space="preserve">Анна </t>
  </si>
  <si>
    <t xml:space="preserve">Алина </t>
  </si>
  <si>
    <t>Олеговна</t>
  </si>
  <si>
    <t>Муниципальное бюджетное общеобразовательное учреждение средняя общеобразовательная школа № 7 муниципального образования "Город Донецк"</t>
  </si>
  <si>
    <t xml:space="preserve">Фролова </t>
  </si>
  <si>
    <t xml:space="preserve">Василенко </t>
  </si>
  <si>
    <t xml:space="preserve">Можарчук </t>
  </si>
  <si>
    <t xml:space="preserve">Татьяна </t>
  </si>
  <si>
    <t xml:space="preserve">Людмила </t>
  </si>
  <si>
    <t>Шаталова</t>
  </si>
  <si>
    <t xml:space="preserve">Морозова </t>
  </si>
  <si>
    <t xml:space="preserve">Кузнецова </t>
  </si>
  <si>
    <t xml:space="preserve">Дурученко </t>
  </si>
  <si>
    <t xml:space="preserve">Бондарева </t>
  </si>
  <si>
    <t>Тисленко</t>
  </si>
  <si>
    <t>Александровна</t>
  </si>
  <si>
    <t xml:space="preserve">Ирина </t>
  </si>
  <si>
    <t>Владимировна</t>
  </si>
  <si>
    <t xml:space="preserve"> Татьяна </t>
  </si>
  <si>
    <t>Михайловна</t>
  </si>
  <si>
    <t>Муниципальное бюджетное общеобразовательное учреждение гимназия № 12 имени М.А. Шолохова муниципального образования "Город Донецк"</t>
  </si>
  <si>
    <t>Муниципальное бюджетное общеобразовательное учреждение средняя общеобразовательная школа № 13 муниципального образования "Город Донецк"</t>
  </si>
  <si>
    <t xml:space="preserve">Тимошенко </t>
  </si>
  <si>
    <t xml:space="preserve">Забабурина </t>
  </si>
  <si>
    <t xml:space="preserve">Яикова </t>
  </si>
  <si>
    <t xml:space="preserve">Казарина </t>
  </si>
  <si>
    <t>Андреевна</t>
  </si>
  <si>
    <t xml:space="preserve">Светлана </t>
  </si>
  <si>
    <t>Яковлевна</t>
  </si>
  <si>
    <t xml:space="preserve">Оксана   </t>
  </si>
  <si>
    <t>Вячеславовна</t>
  </si>
  <si>
    <t xml:space="preserve">Анжела </t>
  </si>
  <si>
    <t>Анатольевна</t>
  </si>
  <si>
    <t>Муниципальное бюджетное общеобразовательное учреждение средняя общеобразовательная школа № 18</t>
  </si>
  <si>
    <t>Горелова</t>
  </si>
  <si>
    <t xml:space="preserve"> Ольга </t>
  </si>
  <si>
    <t xml:space="preserve">  Молошникова </t>
  </si>
  <si>
    <t xml:space="preserve">Анастасия </t>
  </si>
  <si>
    <t>Борисовна</t>
  </si>
  <si>
    <t xml:space="preserve">Вербицкая </t>
  </si>
  <si>
    <t>Васильевна</t>
  </si>
  <si>
    <t>Маклашова</t>
  </si>
  <si>
    <t>Куревина</t>
  </si>
  <si>
    <t>Муниципальное бюджетное общеобразовательное учреждение средняя общеобразовательная школа № 20 имени Михаила Аксенова муниципального образования "Города Донецка"</t>
  </si>
  <si>
    <t>Никонова</t>
  </si>
  <si>
    <t xml:space="preserve"> Елена </t>
  </si>
  <si>
    <t xml:space="preserve">Надежда </t>
  </si>
  <si>
    <t xml:space="preserve">Горнева </t>
  </si>
  <si>
    <t xml:space="preserve">Евгения </t>
  </si>
  <si>
    <t>Новойдарская</t>
  </si>
  <si>
    <t>Белянская</t>
  </si>
  <si>
    <t>Муниципальное бюджетное дошкольное образовательное учреждение детский сад  № 1 муниципального образования "Город Донецк"</t>
  </si>
  <si>
    <t>Муниципальное бюджетное дошкольное образовательное учреждение детский сад № 2 муниципального образования "Город Донецк"</t>
  </si>
  <si>
    <t>Муниципальное бюджетное дошкольное образовательное учреждение детский сад компенсирующего вида № 4 муниципального образования "Город Донецк"</t>
  </si>
  <si>
    <t>Муниципальное  бюджетное дошкольное образовательное учреждение детский сад № 5 общеразвивающего вида "Город Донецк"</t>
  </si>
  <si>
    <t>Муниципальное бюджетное дошкольное образовательное учреждение детский сад  № 6 муниципального образования "Город Донецк"</t>
  </si>
  <si>
    <t>Муниципальное  бюджетное дошкольное образовательное учреждение детский сад  №7 муниципального образования "Город Донецк"</t>
  </si>
  <si>
    <t>Муниципальное  бюджетное дошкольное образовательное учреждение детский сад № 8 муниципального образования "Город Донецк"</t>
  </si>
  <si>
    <t>Муниципальное  бюджетное дошкольное образовательное учреждение  детский сад № 9 муниципального образования "Город Донецк"</t>
  </si>
  <si>
    <t>Муниципальное бюджетное дошкольное образовательное учреждение  детский сад  № 10 муниципального образования "Город Донецк"</t>
  </si>
  <si>
    <t>Муниципальное бюджетное дошкольное образовательное учреждение детский сад  № 11 муниципального образования "Город Донецк"</t>
  </si>
  <si>
    <t>Муниципальное  бюджетное дошкольное образовательное учреждение детский сад № 14 муниципального образования "Город Донецк"</t>
  </si>
  <si>
    <t>Муниципальное бюджетное дошкольное образовательное учреждение  детский сад  № 15 муниципального образования           " Город Донецк"</t>
  </si>
  <si>
    <t>Муниципальное бюджетное дошкольное образовательное учреждение детский сад № 17 муниципального образования "Город Донецк"</t>
  </si>
  <si>
    <t xml:space="preserve">Русинова </t>
  </si>
  <si>
    <t>Воротилина</t>
  </si>
  <si>
    <t xml:space="preserve"> Инна </t>
  </si>
  <si>
    <t xml:space="preserve">Бабич </t>
  </si>
  <si>
    <t>Замятина</t>
  </si>
  <si>
    <t>Вениаминовна</t>
  </si>
  <si>
    <t xml:space="preserve">Изварина </t>
  </si>
  <si>
    <t xml:space="preserve">Семенова </t>
  </si>
  <si>
    <t xml:space="preserve">Мешкова </t>
  </si>
  <si>
    <t xml:space="preserve">Галина </t>
  </si>
  <si>
    <t xml:space="preserve">Перекатова </t>
  </si>
  <si>
    <t xml:space="preserve">Кастрюлина </t>
  </si>
  <si>
    <t xml:space="preserve">Гриб  </t>
  </si>
  <si>
    <t xml:space="preserve">Горелова </t>
  </si>
  <si>
    <t>Фатула</t>
  </si>
  <si>
    <t xml:space="preserve">Жидок </t>
  </si>
  <si>
    <t xml:space="preserve">Вершкова     </t>
  </si>
  <si>
    <t xml:space="preserve">Мария </t>
  </si>
  <si>
    <t xml:space="preserve"> Викторовна</t>
  </si>
  <si>
    <t xml:space="preserve"> Любовь </t>
  </si>
  <si>
    <t>Адольфовна</t>
  </si>
  <si>
    <t>Заведующий</t>
  </si>
  <si>
    <t>Попова</t>
  </si>
  <si>
    <t>Елизавета</t>
  </si>
  <si>
    <t>Юрьевна</t>
  </si>
  <si>
    <t>Заместитель заведующего</t>
  </si>
  <si>
    <t>Бабенко</t>
  </si>
  <si>
    <t xml:space="preserve"> Анна </t>
  </si>
  <si>
    <t xml:space="preserve">Владимировна </t>
  </si>
  <si>
    <t xml:space="preserve">Муниципальное бюджетное учреждение дополнительного образования детско-юношеская спортивная школа №1 муниципального образования  "Город Донецк"  </t>
  </si>
  <si>
    <t>Фадеева</t>
  </si>
  <si>
    <t xml:space="preserve">Суслова </t>
  </si>
  <si>
    <t xml:space="preserve">Грошева </t>
  </si>
  <si>
    <t>Заместитель директора</t>
  </si>
  <si>
    <t>Муниципальное бюджетное учреждение дополнительного образования детско-юношеская спортивная школа № 2 муниципального образования "Город Донецк"</t>
  </si>
  <si>
    <t xml:space="preserve">Колтовскова </t>
  </si>
  <si>
    <t xml:space="preserve">Клименко </t>
  </si>
  <si>
    <t xml:space="preserve">Валентина </t>
  </si>
  <si>
    <t>Муниципальное бюджетное учреждение дополнительного образования станция юных техников муниципального образования «Город Донецк»</t>
  </si>
  <si>
    <t xml:space="preserve">Гусак </t>
  </si>
  <si>
    <t>Муниципальное  бюджетное учреждение дополнительного образования дом детского творчества муниципального образования "Город Донецк"</t>
  </si>
  <si>
    <t>Гуцу</t>
  </si>
  <si>
    <t xml:space="preserve">Анатольевна </t>
  </si>
  <si>
    <t xml:space="preserve">Коробейникова  </t>
  </si>
  <si>
    <t xml:space="preserve">Елена   </t>
  </si>
  <si>
    <t>Шпанцев</t>
  </si>
  <si>
    <t>Николай</t>
  </si>
  <si>
    <t>Петрович</t>
  </si>
  <si>
    <t>Еремина</t>
  </si>
  <si>
    <t>Леонидовна</t>
  </si>
  <si>
    <t>Купчина</t>
  </si>
  <si>
    <t>Потапова</t>
  </si>
  <si>
    <t>Русецкая</t>
  </si>
  <si>
    <t>Руслановна</t>
  </si>
  <si>
    <t>Турпанова</t>
  </si>
  <si>
    <t>Голованова</t>
  </si>
  <si>
    <t>Бебих</t>
  </si>
  <si>
    <t>Главный бухгалтер</t>
  </si>
  <si>
    <t>Муниципальное  учреждение отдел образования администрации города Донецка</t>
  </si>
  <si>
    <t>Муниципальное  учреждение " Расчетный центр образования" город Донецк</t>
  </si>
  <si>
    <t>Среднемесячная заработная плата за 2022 г. руководителей, заместителей и главных бухгалтеров бюджетных учреждений Муниципального учреждения отдела образования администрации города Донецка Ростовской области</t>
  </si>
  <si>
    <t>Капранова</t>
  </si>
  <si>
    <t>Муниципальное бюджетное дошкольное образовательное учреждение  детский сад  № 16 муниципального образования           " Город Донецк"</t>
  </si>
  <si>
    <t>Муниципальное бюджетное дошкольное образовательное учреждение детский сад № 19 муниципального образования "Город Донецк"</t>
  </si>
  <si>
    <t>Гаврюкова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</si>
</sst>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zoomScale="90" zoomScaleNormal="90" workbookViewId="0">
      <selection activeCell="A65" sqref="A65"/>
    </sheetView>
  </sheetViews>
  <sheetFormatPr defaultRowHeight="15" x14ac:dyDescent="0.25"/>
  <cols>
    <col min="1" max="1" width="63.85546875" customWidth="1"/>
    <col min="2" max="2" width="16.28515625" customWidth="1"/>
    <col min="3" max="3" width="14.140625" customWidth="1"/>
    <col min="4" max="4" width="15.140625" customWidth="1"/>
    <col min="5" max="5" width="25.85546875" bestFit="1" customWidth="1"/>
    <col min="6" max="6" width="17.5703125" customWidth="1"/>
  </cols>
  <sheetData>
    <row r="1" spans="1:16" ht="15" customHeight="1" x14ac:dyDescent="0.25">
      <c r="A1" s="11" t="s">
        <v>185</v>
      </c>
      <c r="B1" s="11"/>
      <c r="C1" s="11"/>
      <c r="D1" s="1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1"/>
      <c r="B2" s="11"/>
      <c r="C2" s="11"/>
      <c r="D2" s="11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1"/>
      <c r="B3" s="11"/>
      <c r="C3" s="11"/>
      <c r="D3" s="11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</row>
    <row r="5" spans="1:16" ht="43.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16" ht="27.75" customHeight="1" x14ac:dyDescent="0.25">
      <c r="A6" s="8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4">
        <f>595220.55/12</f>
        <v>49601.712500000001</v>
      </c>
    </row>
    <row r="7" spans="1:16" ht="27.75" customHeight="1" x14ac:dyDescent="0.25">
      <c r="A7" s="9"/>
      <c r="B7" s="3" t="s">
        <v>11</v>
      </c>
      <c r="C7" s="3" t="s">
        <v>12</v>
      </c>
      <c r="D7" s="3" t="s">
        <v>9</v>
      </c>
      <c r="E7" s="3" t="s">
        <v>13</v>
      </c>
      <c r="F7" s="4">
        <f>446752.26/12</f>
        <v>37229.355000000003</v>
      </c>
    </row>
    <row r="8" spans="1:16" x14ac:dyDescent="0.25">
      <c r="A8" s="8" t="s">
        <v>14</v>
      </c>
      <c r="B8" s="3" t="s">
        <v>15</v>
      </c>
      <c r="C8" s="3" t="s">
        <v>16</v>
      </c>
      <c r="D8" s="3" t="s">
        <v>17</v>
      </c>
      <c r="E8" s="3" t="s">
        <v>10</v>
      </c>
      <c r="F8" s="4">
        <f>581902.49/12</f>
        <v>48491.874166666668</v>
      </c>
    </row>
    <row r="9" spans="1:16" x14ac:dyDescent="0.25">
      <c r="A9" s="10"/>
      <c r="B9" s="3" t="s">
        <v>24</v>
      </c>
      <c r="C9" s="3" t="s">
        <v>23</v>
      </c>
      <c r="D9" s="3" t="s">
        <v>25</v>
      </c>
      <c r="E9" s="3" t="s">
        <v>13</v>
      </c>
      <c r="F9" s="4">
        <f>504197.52/12</f>
        <v>42016.46</v>
      </c>
    </row>
    <row r="10" spans="1:16" x14ac:dyDescent="0.25">
      <c r="A10" s="10"/>
      <c r="B10" s="3" t="s">
        <v>26</v>
      </c>
      <c r="C10" s="3" t="s">
        <v>29</v>
      </c>
      <c r="D10" s="3" t="s">
        <v>30</v>
      </c>
      <c r="E10" s="3" t="s">
        <v>13</v>
      </c>
      <c r="F10" s="4">
        <v>33629.86</v>
      </c>
    </row>
    <row r="11" spans="1:16" x14ac:dyDescent="0.25">
      <c r="A11" s="10"/>
      <c r="B11" s="3" t="s">
        <v>19</v>
      </c>
      <c r="C11" s="3" t="s">
        <v>18</v>
      </c>
      <c r="D11" s="3" t="s">
        <v>20</v>
      </c>
      <c r="E11" s="3" t="s">
        <v>13</v>
      </c>
      <c r="F11" s="4">
        <v>41412.28</v>
      </c>
    </row>
    <row r="12" spans="1:16" x14ac:dyDescent="0.25">
      <c r="A12" s="10"/>
      <c r="B12" s="3" t="s">
        <v>27</v>
      </c>
      <c r="C12" s="3" t="s">
        <v>28</v>
      </c>
      <c r="D12" s="3" t="s">
        <v>20</v>
      </c>
      <c r="E12" s="3" t="s">
        <v>13</v>
      </c>
      <c r="F12" s="4">
        <f>290983.87/12</f>
        <v>24248.655833333334</v>
      </c>
    </row>
    <row r="13" spans="1:16" x14ac:dyDescent="0.25">
      <c r="A13" s="9"/>
      <c r="B13" s="3" t="s">
        <v>22</v>
      </c>
      <c r="C13" s="3" t="s">
        <v>21</v>
      </c>
      <c r="D13" s="3" t="s">
        <v>20</v>
      </c>
      <c r="E13" s="3" t="s">
        <v>13</v>
      </c>
      <c r="F13" s="4">
        <v>31255.47</v>
      </c>
    </row>
    <row r="14" spans="1:16" x14ac:dyDescent="0.25">
      <c r="A14" s="8" t="s">
        <v>34</v>
      </c>
      <c r="B14" s="3" t="s">
        <v>32</v>
      </c>
      <c r="C14" s="3" t="s">
        <v>31</v>
      </c>
      <c r="D14" s="3" t="s">
        <v>33</v>
      </c>
      <c r="E14" s="3" t="s">
        <v>10</v>
      </c>
      <c r="F14" s="4">
        <f>592730.77/11</f>
        <v>53884.615454545456</v>
      </c>
    </row>
    <row r="15" spans="1:16" x14ac:dyDescent="0.25">
      <c r="A15" s="10"/>
      <c r="B15" s="3" t="s">
        <v>35</v>
      </c>
      <c r="C15" s="3" t="s">
        <v>42</v>
      </c>
      <c r="D15" s="3" t="s">
        <v>43</v>
      </c>
      <c r="E15" s="3" t="s">
        <v>13</v>
      </c>
      <c r="F15" s="4">
        <f>248324.26/11</f>
        <v>22574.932727272728</v>
      </c>
    </row>
    <row r="16" spans="1:16" x14ac:dyDescent="0.25">
      <c r="A16" s="10"/>
      <c r="B16" s="3" t="s">
        <v>36</v>
      </c>
      <c r="C16" s="3" t="s">
        <v>40</v>
      </c>
      <c r="D16" s="3" t="s">
        <v>41</v>
      </c>
      <c r="E16" s="3" t="s">
        <v>13</v>
      </c>
      <c r="F16" s="4">
        <f>463100.03/12</f>
        <v>38591.669166666667</v>
      </c>
    </row>
    <row r="17" spans="1:6" x14ac:dyDescent="0.25">
      <c r="A17" s="9"/>
      <c r="B17" s="3" t="s">
        <v>37</v>
      </c>
      <c r="C17" s="3" t="s">
        <v>38</v>
      </c>
      <c r="D17" s="3" t="s">
        <v>39</v>
      </c>
      <c r="E17" s="3" t="s">
        <v>13</v>
      </c>
      <c r="F17" s="4">
        <v>42099.26</v>
      </c>
    </row>
    <row r="18" spans="1:6" x14ac:dyDescent="0.25">
      <c r="A18" s="8" t="s">
        <v>44</v>
      </c>
      <c r="B18" s="3" t="s">
        <v>55</v>
      </c>
      <c r="C18" s="3" t="s">
        <v>8</v>
      </c>
      <c r="D18" s="3" t="s">
        <v>30</v>
      </c>
      <c r="E18" s="3" t="s">
        <v>10</v>
      </c>
      <c r="F18" s="4">
        <f>44126.82/3</f>
        <v>14708.94</v>
      </c>
    </row>
    <row r="19" spans="1:6" ht="15" customHeight="1" x14ac:dyDescent="0.25">
      <c r="A19" s="10"/>
      <c r="B19" s="3" t="s">
        <v>45</v>
      </c>
      <c r="C19" s="3" t="s">
        <v>23</v>
      </c>
      <c r="D19" s="3" t="s">
        <v>46</v>
      </c>
      <c r="E19" s="3" t="s">
        <v>10</v>
      </c>
      <c r="F19" s="4">
        <f>561805.83/12</f>
        <v>46817.152499999997</v>
      </c>
    </row>
    <row r="20" spans="1:6" x14ac:dyDescent="0.25">
      <c r="A20" s="10"/>
      <c r="B20" s="3" t="s">
        <v>36</v>
      </c>
      <c r="C20" s="3" t="s">
        <v>29</v>
      </c>
      <c r="D20" s="3" t="s">
        <v>39</v>
      </c>
      <c r="E20" s="3" t="s">
        <v>13</v>
      </c>
      <c r="F20" s="4">
        <f>352472.48/7</f>
        <v>50353.211428571427</v>
      </c>
    </row>
    <row r="21" spans="1:6" x14ac:dyDescent="0.25">
      <c r="A21" s="10"/>
      <c r="B21" s="3" t="s">
        <v>47</v>
      </c>
      <c r="C21" s="3" t="s">
        <v>53</v>
      </c>
      <c r="D21" s="3" t="s">
        <v>54</v>
      </c>
      <c r="E21" s="3" t="s">
        <v>13</v>
      </c>
      <c r="F21" s="4">
        <v>15287.66</v>
      </c>
    </row>
    <row r="22" spans="1:6" x14ac:dyDescent="0.25">
      <c r="A22" s="10"/>
      <c r="B22" s="3" t="s">
        <v>48</v>
      </c>
      <c r="C22" s="3" t="s">
        <v>52</v>
      </c>
      <c r="D22" s="3" t="s">
        <v>33</v>
      </c>
      <c r="E22" s="3" t="s">
        <v>13</v>
      </c>
      <c r="F22" s="4">
        <v>32059.89</v>
      </c>
    </row>
    <row r="23" spans="1:6" x14ac:dyDescent="0.25">
      <c r="A23" s="9"/>
      <c r="B23" s="3" t="s">
        <v>49</v>
      </c>
      <c r="C23" s="3" t="s">
        <v>50</v>
      </c>
      <c r="D23" s="3" t="s">
        <v>39</v>
      </c>
      <c r="E23" s="3" t="s">
        <v>13</v>
      </c>
      <c r="F23" s="4">
        <f>180396.46/4</f>
        <v>45099.114999999998</v>
      </c>
    </row>
    <row r="24" spans="1:6" ht="14.25" customHeight="1" x14ac:dyDescent="0.25">
      <c r="A24" s="8" t="s">
        <v>56</v>
      </c>
      <c r="B24" s="3" t="s">
        <v>57</v>
      </c>
      <c r="C24" s="3" t="s">
        <v>61</v>
      </c>
      <c r="D24" s="3" t="s">
        <v>33</v>
      </c>
      <c r="E24" s="3" t="s">
        <v>10</v>
      </c>
      <c r="F24" s="4">
        <f>394164.43/12</f>
        <v>32847.035833333335</v>
      </c>
    </row>
    <row r="25" spans="1:6" ht="14.25" customHeight="1" x14ac:dyDescent="0.25">
      <c r="A25" s="10"/>
      <c r="B25" s="3" t="s">
        <v>58</v>
      </c>
      <c r="C25" s="3" t="s">
        <v>62</v>
      </c>
      <c r="D25" s="3" t="s">
        <v>63</v>
      </c>
      <c r="E25" s="3" t="s">
        <v>13</v>
      </c>
      <c r="F25" s="4">
        <v>27048.49</v>
      </c>
    </row>
    <row r="26" spans="1:6" ht="14.25" customHeight="1" x14ac:dyDescent="0.25">
      <c r="A26" s="10"/>
      <c r="B26" s="3" t="s">
        <v>59</v>
      </c>
      <c r="C26" s="3" t="s">
        <v>50</v>
      </c>
      <c r="D26" s="3" t="s">
        <v>30</v>
      </c>
      <c r="E26" s="3" t="s">
        <v>13</v>
      </c>
      <c r="F26" s="4">
        <f>132684.79/4</f>
        <v>33171.197500000002</v>
      </c>
    </row>
    <row r="27" spans="1:6" ht="14.25" customHeight="1" x14ac:dyDescent="0.25">
      <c r="A27" s="9"/>
      <c r="B27" s="3" t="s">
        <v>60</v>
      </c>
      <c r="C27" s="3" t="s">
        <v>38</v>
      </c>
      <c r="D27" s="3" t="s">
        <v>9</v>
      </c>
      <c r="E27" s="3" t="s">
        <v>13</v>
      </c>
      <c r="F27" s="4">
        <f>225668.17/8</f>
        <v>28208.521250000002</v>
      </c>
    </row>
    <row r="28" spans="1:6" ht="15" customHeight="1" x14ac:dyDescent="0.25">
      <c r="A28" s="8" t="s">
        <v>64</v>
      </c>
      <c r="B28" s="3" t="s">
        <v>65</v>
      </c>
      <c r="C28" s="3" t="s">
        <v>38</v>
      </c>
      <c r="D28" s="3" t="s">
        <v>39</v>
      </c>
      <c r="E28" s="3" t="s">
        <v>10</v>
      </c>
      <c r="F28" s="4">
        <v>45517.02</v>
      </c>
    </row>
    <row r="29" spans="1:6" x14ac:dyDescent="0.25">
      <c r="A29" s="10"/>
      <c r="B29" s="3" t="s">
        <v>66</v>
      </c>
      <c r="C29" s="3" t="s">
        <v>61</v>
      </c>
      <c r="D29" s="3" t="s">
        <v>30</v>
      </c>
      <c r="E29" s="3" t="s">
        <v>10</v>
      </c>
      <c r="F29" s="4">
        <v>44999.71</v>
      </c>
    </row>
    <row r="30" spans="1:6" x14ac:dyDescent="0.25">
      <c r="A30" s="9"/>
      <c r="B30" s="3" t="s">
        <v>67</v>
      </c>
      <c r="C30" s="3" t="s">
        <v>68</v>
      </c>
      <c r="D30" s="3" t="s">
        <v>30</v>
      </c>
      <c r="E30" s="3" t="s">
        <v>13</v>
      </c>
      <c r="F30" s="4">
        <v>41629.71</v>
      </c>
    </row>
    <row r="31" spans="1:6" x14ac:dyDescent="0.25">
      <c r="A31" s="8" t="s">
        <v>81</v>
      </c>
      <c r="B31" s="3" t="s">
        <v>71</v>
      </c>
      <c r="C31" s="3" t="s">
        <v>51</v>
      </c>
      <c r="D31" s="3" t="s">
        <v>30</v>
      </c>
      <c r="E31" s="3" t="s">
        <v>10</v>
      </c>
      <c r="F31" s="4">
        <f>538297.46/11</f>
        <v>48936.132727272721</v>
      </c>
    </row>
    <row r="32" spans="1:6" x14ac:dyDescent="0.25">
      <c r="A32" s="10"/>
      <c r="B32" s="3" t="s">
        <v>72</v>
      </c>
      <c r="C32" s="3" t="s">
        <v>68</v>
      </c>
      <c r="D32" s="3" t="s">
        <v>76</v>
      </c>
      <c r="E32" s="3" t="s">
        <v>10</v>
      </c>
      <c r="F32" s="4">
        <f>109720.41/2</f>
        <v>54860.205000000002</v>
      </c>
    </row>
    <row r="33" spans="1:6" x14ac:dyDescent="0.25">
      <c r="A33" s="10"/>
      <c r="B33" s="3" t="s">
        <v>73</v>
      </c>
      <c r="C33" s="3" t="s">
        <v>52</v>
      </c>
      <c r="D33" s="3" t="s">
        <v>33</v>
      </c>
      <c r="E33" s="3" t="s">
        <v>13</v>
      </c>
      <c r="F33" s="4">
        <f>419237.15/12</f>
        <v>34936.429166666669</v>
      </c>
    </row>
    <row r="34" spans="1:6" x14ac:dyDescent="0.25">
      <c r="A34" s="10"/>
      <c r="B34" s="3" t="s">
        <v>74</v>
      </c>
      <c r="C34" s="3" t="s">
        <v>77</v>
      </c>
      <c r="D34" s="3" t="s">
        <v>78</v>
      </c>
      <c r="E34" s="3" t="s">
        <v>13</v>
      </c>
      <c r="F34" s="4">
        <f>491313.66/12</f>
        <v>40942.805</v>
      </c>
    </row>
    <row r="35" spans="1:6" x14ac:dyDescent="0.25">
      <c r="A35" s="10"/>
      <c r="B35" s="3" t="s">
        <v>75</v>
      </c>
      <c r="C35" s="3" t="s">
        <v>79</v>
      </c>
      <c r="D35" s="3" t="s">
        <v>80</v>
      </c>
      <c r="E35" s="3" t="s">
        <v>13</v>
      </c>
      <c r="F35" s="4">
        <f>211118.46/5</f>
        <v>42223.691999999995</v>
      </c>
    </row>
    <row r="36" spans="1:6" x14ac:dyDescent="0.25">
      <c r="A36" s="9"/>
      <c r="B36" s="3" t="s">
        <v>70</v>
      </c>
      <c r="C36" s="3" t="s">
        <v>69</v>
      </c>
      <c r="D36" s="3" t="s">
        <v>46</v>
      </c>
      <c r="E36" s="3" t="s">
        <v>13</v>
      </c>
      <c r="F36" s="4">
        <f>330641.82/12</f>
        <v>27553.485000000001</v>
      </c>
    </row>
    <row r="37" spans="1:6" ht="15" customHeight="1" x14ac:dyDescent="0.25">
      <c r="A37" s="8" t="s">
        <v>82</v>
      </c>
      <c r="B37" s="3" t="s">
        <v>83</v>
      </c>
      <c r="C37" s="3" t="s">
        <v>52</v>
      </c>
      <c r="D37" s="3" t="s">
        <v>87</v>
      </c>
      <c r="E37" s="3" t="s">
        <v>10</v>
      </c>
      <c r="F37" s="4">
        <f>454417.82/12</f>
        <v>37868.151666666665</v>
      </c>
    </row>
    <row r="38" spans="1:6" x14ac:dyDescent="0.25">
      <c r="A38" s="10"/>
      <c r="B38" s="3" t="s">
        <v>84</v>
      </c>
      <c r="C38" s="3" t="s">
        <v>88</v>
      </c>
      <c r="D38" s="3" t="s">
        <v>89</v>
      </c>
      <c r="E38" s="3" t="s">
        <v>13</v>
      </c>
      <c r="F38" s="4">
        <f>438340.42/12</f>
        <v>36528.368333333332</v>
      </c>
    </row>
    <row r="39" spans="1:6" x14ac:dyDescent="0.25">
      <c r="A39" s="10"/>
      <c r="B39" s="3" t="s">
        <v>85</v>
      </c>
      <c r="C39" s="3" t="s">
        <v>90</v>
      </c>
      <c r="D39" s="3" t="s">
        <v>91</v>
      </c>
      <c r="E39" s="3" t="s">
        <v>13</v>
      </c>
      <c r="F39" s="4">
        <f>254038.14/8</f>
        <v>31754.767500000002</v>
      </c>
    </row>
    <row r="40" spans="1:6" x14ac:dyDescent="0.25">
      <c r="A40" s="9"/>
      <c r="B40" s="3" t="s">
        <v>86</v>
      </c>
      <c r="C40" s="3" t="s">
        <v>92</v>
      </c>
      <c r="D40" s="3" t="s">
        <v>93</v>
      </c>
      <c r="E40" s="3" t="s">
        <v>13</v>
      </c>
      <c r="F40" s="4">
        <v>32882.92</v>
      </c>
    </row>
    <row r="41" spans="1:6" ht="15" customHeight="1" x14ac:dyDescent="0.25">
      <c r="A41" s="8" t="s">
        <v>94</v>
      </c>
      <c r="B41" s="3" t="s">
        <v>95</v>
      </c>
      <c r="C41" s="3" t="s">
        <v>96</v>
      </c>
      <c r="D41" s="3" t="s">
        <v>30</v>
      </c>
      <c r="E41" s="3" t="s">
        <v>10</v>
      </c>
      <c r="F41" s="4">
        <f>632574.1/12</f>
        <v>52714.508333333331</v>
      </c>
    </row>
    <row r="42" spans="1:6" x14ac:dyDescent="0.25">
      <c r="A42" s="10"/>
      <c r="B42" s="3" t="s">
        <v>102</v>
      </c>
      <c r="C42" s="3" t="s">
        <v>12</v>
      </c>
      <c r="D42" s="3" t="s">
        <v>39</v>
      </c>
      <c r="E42" s="3" t="s">
        <v>13</v>
      </c>
      <c r="F42" s="4">
        <v>28008.74</v>
      </c>
    </row>
    <row r="43" spans="1:6" x14ac:dyDescent="0.25">
      <c r="A43" s="10"/>
      <c r="B43" s="3" t="s">
        <v>103</v>
      </c>
      <c r="C43" s="3" t="s">
        <v>88</v>
      </c>
      <c r="D43" s="3" t="s">
        <v>25</v>
      </c>
      <c r="E43" s="3" t="s">
        <v>13</v>
      </c>
      <c r="F43" s="4">
        <f>121012.11/4</f>
        <v>30253.0275</v>
      </c>
    </row>
    <row r="44" spans="1:6" x14ac:dyDescent="0.25">
      <c r="A44" s="10"/>
      <c r="B44" s="3" t="s">
        <v>97</v>
      </c>
      <c r="C44" s="3" t="s">
        <v>98</v>
      </c>
      <c r="D44" s="3" t="s">
        <v>99</v>
      </c>
      <c r="E44" s="3" t="s">
        <v>13</v>
      </c>
      <c r="F44" s="4">
        <f>623236.82/12</f>
        <v>51936.401666666665</v>
      </c>
    </row>
    <row r="45" spans="1:6" x14ac:dyDescent="0.25">
      <c r="A45" s="9"/>
      <c r="B45" s="3" t="s">
        <v>100</v>
      </c>
      <c r="C45" s="3" t="s">
        <v>38</v>
      </c>
      <c r="D45" s="3" t="s">
        <v>101</v>
      </c>
      <c r="E45" s="3" t="s">
        <v>13</v>
      </c>
      <c r="F45" s="4">
        <f>591927.74/12</f>
        <v>49327.311666666668</v>
      </c>
    </row>
    <row r="46" spans="1:6" x14ac:dyDescent="0.25">
      <c r="A46" s="8" t="s">
        <v>104</v>
      </c>
      <c r="B46" s="3" t="s">
        <v>105</v>
      </c>
      <c r="C46" s="3" t="s">
        <v>106</v>
      </c>
      <c r="D46" s="3" t="s">
        <v>20</v>
      </c>
      <c r="E46" s="3" t="s">
        <v>10</v>
      </c>
      <c r="F46" s="4">
        <f>597586.33/12</f>
        <v>49798.860833333332</v>
      </c>
    </row>
    <row r="47" spans="1:6" x14ac:dyDescent="0.25">
      <c r="A47" s="10"/>
      <c r="B47" s="3" t="s">
        <v>110</v>
      </c>
      <c r="C47" s="3" t="s">
        <v>107</v>
      </c>
      <c r="D47" s="3" t="s">
        <v>78</v>
      </c>
      <c r="E47" s="3" t="s">
        <v>13</v>
      </c>
      <c r="F47" s="4">
        <f>283637.43/12</f>
        <v>23636.452499999999</v>
      </c>
    </row>
    <row r="48" spans="1:6" x14ac:dyDescent="0.25">
      <c r="A48" s="10"/>
      <c r="B48" s="3" t="s">
        <v>111</v>
      </c>
      <c r="C48" s="3" t="s">
        <v>28</v>
      </c>
      <c r="D48" s="3" t="s">
        <v>78</v>
      </c>
      <c r="E48" s="3" t="s">
        <v>13</v>
      </c>
      <c r="F48" s="4">
        <v>20896.810000000001</v>
      </c>
    </row>
    <row r="49" spans="1:6" x14ac:dyDescent="0.25">
      <c r="A49" s="9"/>
      <c r="B49" s="3" t="s">
        <v>108</v>
      </c>
      <c r="C49" s="3" t="s">
        <v>109</v>
      </c>
      <c r="D49" s="3" t="s">
        <v>9</v>
      </c>
      <c r="E49" s="3" t="s">
        <v>13</v>
      </c>
      <c r="F49" s="4">
        <f>627078.99/12</f>
        <v>52256.582499999997</v>
      </c>
    </row>
    <row r="50" spans="1:6" ht="45" x14ac:dyDescent="0.25">
      <c r="A50" s="5" t="s">
        <v>112</v>
      </c>
      <c r="B50" s="3" t="s">
        <v>125</v>
      </c>
      <c r="C50" s="3" t="s">
        <v>12</v>
      </c>
      <c r="D50" s="3" t="s">
        <v>78</v>
      </c>
      <c r="E50" s="3" t="s">
        <v>146</v>
      </c>
      <c r="F50" s="4">
        <v>29899.03</v>
      </c>
    </row>
    <row r="51" spans="1:6" ht="45" x14ac:dyDescent="0.25">
      <c r="A51" s="5" t="s">
        <v>113</v>
      </c>
      <c r="B51" s="3" t="s">
        <v>126</v>
      </c>
      <c r="C51" s="3" t="s">
        <v>127</v>
      </c>
      <c r="D51" s="3" t="s">
        <v>25</v>
      </c>
      <c r="E51" s="3" t="s">
        <v>146</v>
      </c>
      <c r="F51" s="4">
        <f>354341.09/12</f>
        <v>29528.424166666668</v>
      </c>
    </row>
    <row r="52" spans="1:6" ht="45" x14ac:dyDescent="0.25">
      <c r="A52" s="5" t="s">
        <v>114</v>
      </c>
      <c r="B52" s="3" t="s">
        <v>128</v>
      </c>
      <c r="C52" s="3" t="s">
        <v>88</v>
      </c>
      <c r="D52" s="3" t="s">
        <v>130</v>
      </c>
      <c r="E52" s="3" t="s">
        <v>146</v>
      </c>
      <c r="F52" s="4">
        <f>409630.26/12</f>
        <v>34135.855000000003</v>
      </c>
    </row>
    <row r="53" spans="1:6" ht="45" x14ac:dyDescent="0.25">
      <c r="A53" s="5" t="s">
        <v>115</v>
      </c>
      <c r="B53" s="3" t="s">
        <v>129</v>
      </c>
      <c r="C53" s="3" t="s">
        <v>79</v>
      </c>
      <c r="D53" s="3" t="s">
        <v>30</v>
      </c>
      <c r="E53" s="3" t="s">
        <v>146</v>
      </c>
      <c r="F53" s="4">
        <f>350098.26/12</f>
        <v>29174.855</v>
      </c>
    </row>
    <row r="54" spans="1:6" ht="45" x14ac:dyDescent="0.25">
      <c r="A54" s="5" t="s">
        <v>116</v>
      </c>
      <c r="B54" s="3" t="s">
        <v>131</v>
      </c>
      <c r="C54" s="3" t="s">
        <v>77</v>
      </c>
      <c r="D54" s="3" t="s">
        <v>78</v>
      </c>
      <c r="E54" s="3" t="s">
        <v>146</v>
      </c>
      <c r="F54" s="4">
        <f>437389.36/12</f>
        <v>36449.113333333335</v>
      </c>
    </row>
    <row r="55" spans="1:6" ht="45" x14ac:dyDescent="0.25">
      <c r="A55" s="5" t="s">
        <v>117</v>
      </c>
      <c r="B55" s="3" t="s">
        <v>132</v>
      </c>
      <c r="C55" s="3" t="s">
        <v>38</v>
      </c>
      <c r="D55" s="3" t="s">
        <v>63</v>
      </c>
      <c r="E55" s="3" t="s">
        <v>146</v>
      </c>
      <c r="F55" s="4">
        <v>53339.33</v>
      </c>
    </row>
    <row r="56" spans="1:6" ht="45" x14ac:dyDescent="0.25">
      <c r="A56" s="5" t="s">
        <v>118</v>
      </c>
      <c r="B56" s="3" t="s">
        <v>133</v>
      </c>
      <c r="C56" s="3" t="s">
        <v>134</v>
      </c>
      <c r="D56" s="3" t="s">
        <v>101</v>
      </c>
      <c r="E56" s="3" t="s">
        <v>146</v>
      </c>
      <c r="F56" s="4">
        <v>34726.58</v>
      </c>
    </row>
    <row r="57" spans="1:6" ht="45" x14ac:dyDescent="0.25">
      <c r="A57" s="5" t="s">
        <v>119</v>
      </c>
      <c r="B57" s="3" t="s">
        <v>135</v>
      </c>
      <c r="C57" s="3" t="s">
        <v>88</v>
      </c>
      <c r="D57" s="3" t="s">
        <v>93</v>
      </c>
      <c r="E57" s="3" t="s">
        <v>146</v>
      </c>
      <c r="F57" s="4">
        <f>432162.81/12</f>
        <v>36013.567499999997</v>
      </c>
    </row>
    <row r="58" spans="1:6" ht="21.75" customHeight="1" x14ac:dyDescent="0.25">
      <c r="A58" s="8" t="s">
        <v>120</v>
      </c>
      <c r="B58" s="3" t="s">
        <v>136</v>
      </c>
      <c r="C58" s="3" t="s">
        <v>52</v>
      </c>
      <c r="D58" s="3" t="s">
        <v>99</v>
      </c>
      <c r="E58" s="3" t="s">
        <v>146</v>
      </c>
      <c r="F58" s="4">
        <f>459347.2/12</f>
        <v>38278.933333333334</v>
      </c>
    </row>
    <row r="59" spans="1:6" ht="21.75" customHeight="1" x14ac:dyDescent="0.25">
      <c r="A59" s="10"/>
      <c r="B59" s="3" t="s">
        <v>147</v>
      </c>
      <c r="C59" s="3" t="s">
        <v>148</v>
      </c>
      <c r="D59" s="3" t="s">
        <v>149</v>
      </c>
      <c r="E59" s="6" t="s">
        <v>150</v>
      </c>
      <c r="F59" s="4">
        <f>374011.16/12</f>
        <v>31167.596666666665</v>
      </c>
    </row>
    <row r="60" spans="1:6" ht="21.75" customHeight="1" x14ac:dyDescent="0.25">
      <c r="A60" s="9"/>
      <c r="B60" s="3" t="s">
        <v>137</v>
      </c>
      <c r="C60" s="3" t="s">
        <v>142</v>
      </c>
      <c r="D60" s="3" t="s">
        <v>30</v>
      </c>
      <c r="E60" s="6" t="s">
        <v>150</v>
      </c>
      <c r="F60" s="4">
        <v>34418.39</v>
      </c>
    </row>
    <row r="61" spans="1:6" ht="24" customHeight="1" x14ac:dyDescent="0.25">
      <c r="A61" s="8" t="s">
        <v>121</v>
      </c>
      <c r="B61" s="3" t="s">
        <v>138</v>
      </c>
      <c r="C61" s="3" t="s">
        <v>31</v>
      </c>
      <c r="D61" s="3" t="s">
        <v>143</v>
      </c>
      <c r="E61" s="3" t="s">
        <v>146</v>
      </c>
      <c r="F61" s="4">
        <f>527476.42/12</f>
        <v>43956.368333333339</v>
      </c>
    </row>
    <row r="62" spans="1:6" ht="24" customHeight="1" x14ac:dyDescent="0.25">
      <c r="A62" s="9"/>
      <c r="B62" s="3" t="s">
        <v>151</v>
      </c>
      <c r="C62" s="3" t="s">
        <v>152</v>
      </c>
      <c r="D62" s="3" t="s">
        <v>153</v>
      </c>
      <c r="E62" s="6" t="s">
        <v>150</v>
      </c>
      <c r="F62" s="4">
        <f>53575.02/2</f>
        <v>26787.51</v>
      </c>
    </row>
    <row r="63" spans="1:6" ht="45" x14ac:dyDescent="0.25">
      <c r="A63" s="5" t="s">
        <v>122</v>
      </c>
      <c r="B63" s="3" t="s">
        <v>139</v>
      </c>
      <c r="C63" s="3" t="s">
        <v>144</v>
      </c>
      <c r="D63" s="3" t="s">
        <v>99</v>
      </c>
      <c r="E63" s="3" t="s">
        <v>146</v>
      </c>
      <c r="F63" s="4">
        <f>516435.46/12</f>
        <v>43036.288333333338</v>
      </c>
    </row>
    <row r="64" spans="1:6" ht="45" x14ac:dyDescent="0.25">
      <c r="A64" s="5" t="s">
        <v>123</v>
      </c>
      <c r="B64" s="3" t="s">
        <v>140</v>
      </c>
      <c r="C64" s="3" t="s">
        <v>77</v>
      </c>
      <c r="D64" s="3" t="s">
        <v>30</v>
      </c>
      <c r="E64" s="3" t="s">
        <v>146</v>
      </c>
      <c r="F64" s="4">
        <f>462021.95/12</f>
        <v>38501.82916666667</v>
      </c>
    </row>
    <row r="65" spans="1:6" ht="45" x14ac:dyDescent="0.25">
      <c r="A65" s="7" t="s">
        <v>187</v>
      </c>
      <c r="B65" s="3" t="s">
        <v>125</v>
      </c>
      <c r="C65" s="3" t="s">
        <v>12</v>
      </c>
      <c r="D65" s="3" t="s">
        <v>78</v>
      </c>
      <c r="E65" s="3" t="s">
        <v>146</v>
      </c>
      <c r="F65" s="4">
        <f>195868.84/4</f>
        <v>48967.21</v>
      </c>
    </row>
    <row r="66" spans="1:6" ht="45" x14ac:dyDescent="0.25">
      <c r="A66" s="5" t="s">
        <v>124</v>
      </c>
      <c r="B66" s="3" t="s">
        <v>141</v>
      </c>
      <c r="C66" s="3" t="s">
        <v>61</v>
      </c>
      <c r="D66" s="3" t="s">
        <v>145</v>
      </c>
      <c r="E66" s="3" t="s">
        <v>146</v>
      </c>
      <c r="F66" s="4">
        <f>394193.67/12</f>
        <v>32849.472499999996</v>
      </c>
    </row>
    <row r="67" spans="1:6" ht="45" x14ac:dyDescent="0.25">
      <c r="A67" s="7" t="s">
        <v>188</v>
      </c>
      <c r="B67" s="3" t="s">
        <v>189</v>
      </c>
      <c r="C67" s="3" t="s">
        <v>28</v>
      </c>
      <c r="D67" s="3" t="s">
        <v>33</v>
      </c>
      <c r="E67" s="3" t="s">
        <v>146</v>
      </c>
      <c r="F67" s="4">
        <f>314133.45/7</f>
        <v>44876.207142857143</v>
      </c>
    </row>
    <row r="68" spans="1:6" x14ac:dyDescent="0.25">
      <c r="A68" s="8" t="s">
        <v>154</v>
      </c>
      <c r="B68" s="3" t="s">
        <v>156</v>
      </c>
      <c r="C68" s="3" t="s">
        <v>52</v>
      </c>
      <c r="D68" s="3" t="s">
        <v>33</v>
      </c>
      <c r="E68" s="3" t="s">
        <v>10</v>
      </c>
      <c r="F68" s="4">
        <f>363496.59/12</f>
        <v>30291.382500000003</v>
      </c>
    </row>
    <row r="69" spans="1:6" x14ac:dyDescent="0.25">
      <c r="A69" s="10"/>
      <c r="B69" s="3" t="s">
        <v>157</v>
      </c>
      <c r="C69" s="3" t="s">
        <v>134</v>
      </c>
      <c r="D69" s="3" t="s">
        <v>33</v>
      </c>
      <c r="E69" s="3" t="s">
        <v>158</v>
      </c>
      <c r="F69" s="4">
        <f>509849.54/11</f>
        <v>46349.958181818183</v>
      </c>
    </row>
    <row r="70" spans="1:6" x14ac:dyDescent="0.25">
      <c r="A70" s="9"/>
      <c r="B70" s="3" t="s">
        <v>155</v>
      </c>
      <c r="C70" s="3" t="s">
        <v>12</v>
      </c>
      <c r="D70" s="3" t="s">
        <v>76</v>
      </c>
      <c r="E70" s="3" t="s">
        <v>158</v>
      </c>
      <c r="F70" s="4">
        <f>291257.06/12</f>
        <v>24271.421666666665</v>
      </c>
    </row>
    <row r="71" spans="1:6" x14ac:dyDescent="0.25">
      <c r="A71" s="8" t="s">
        <v>159</v>
      </c>
      <c r="B71" s="3" t="s">
        <v>160</v>
      </c>
      <c r="C71" s="3" t="s">
        <v>51</v>
      </c>
      <c r="D71" s="3" t="s">
        <v>39</v>
      </c>
      <c r="E71" s="3" t="s">
        <v>10</v>
      </c>
      <c r="F71" s="4">
        <f>661798.12/12</f>
        <v>55149.843333333331</v>
      </c>
    </row>
    <row r="72" spans="1:6" x14ac:dyDescent="0.25">
      <c r="A72" s="10"/>
      <c r="B72" s="3" t="s">
        <v>161</v>
      </c>
      <c r="C72" s="3" t="s">
        <v>162</v>
      </c>
      <c r="D72" s="3" t="s">
        <v>149</v>
      </c>
      <c r="E72" s="3" t="s">
        <v>158</v>
      </c>
      <c r="F72" s="4">
        <f>576894.13/12</f>
        <v>48074.510833333334</v>
      </c>
    </row>
    <row r="73" spans="1:6" x14ac:dyDescent="0.25">
      <c r="A73" s="9"/>
      <c r="B73" s="3" t="s">
        <v>170</v>
      </c>
      <c r="C73" s="3" t="s">
        <v>171</v>
      </c>
      <c r="D73" s="3" t="s">
        <v>172</v>
      </c>
      <c r="E73" s="3" t="s">
        <v>158</v>
      </c>
      <c r="F73" s="4">
        <f>398051.29/12</f>
        <v>33170.940833333334</v>
      </c>
    </row>
    <row r="74" spans="1:6" ht="45" x14ac:dyDescent="0.25">
      <c r="A74" s="6" t="s">
        <v>163</v>
      </c>
      <c r="B74" s="3" t="s">
        <v>164</v>
      </c>
      <c r="C74" s="3" t="s">
        <v>52</v>
      </c>
      <c r="D74" s="3" t="s">
        <v>9</v>
      </c>
      <c r="E74" s="3" t="s">
        <v>10</v>
      </c>
      <c r="F74" s="4">
        <f>519990.3/12</f>
        <v>43332.525000000001</v>
      </c>
    </row>
    <row r="75" spans="1:6" ht="27" customHeight="1" x14ac:dyDescent="0.25">
      <c r="A75" s="8" t="s">
        <v>165</v>
      </c>
      <c r="B75" s="3" t="s">
        <v>168</v>
      </c>
      <c r="C75" s="3" t="s">
        <v>169</v>
      </c>
      <c r="D75" s="3" t="s">
        <v>76</v>
      </c>
      <c r="E75" s="3" t="s">
        <v>10</v>
      </c>
      <c r="F75" s="4">
        <v>45989.1</v>
      </c>
    </row>
    <row r="76" spans="1:6" ht="27" customHeight="1" x14ac:dyDescent="0.25">
      <c r="A76" s="9"/>
      <c r="B76" s="3" t="s">
        <v>166</v>
      </c>
      <c r="C76" s="3" t="s">
        <v>79</v>
      </c>
      <c r="D76" s="3" t="s">
        <v>167</v>
      </c>
      <c r="E76" s="3" t="s">
        <v>10</v>
      </c>
      <c r="F76" s="4">
        <f>129311.47/3</f>
        <v>43103.823333333334</v>
      </c>
    </row>
    <row r="77" spans="1:6" ht="30" customHeight="1" x14ac:dyDescent="0.25">
      <c r="A77" s="8" t="s">
        <v>183</v>
      </c>
      <c r="B77" s="3" t="s">
        <v>173</v>
      </c>
      <c r="C77" s="3" t="s">
        <v>69</v>
      </c>
      <c r="D77" s="3" t="s">
        <v>174</v>
      </c>
      <c r="E77" s="3" t="s">
        <v>10</v>
      </c>
      <c r="F77" s="4">
        <v>65683.08</v>
      </c>
    </row>
    <row r="78" spans="1:6" x14ac:dyDescent="0.25">
      <c r="A78" s="9"/>
      <c r="B78" s="3" t="s">
        <v>186</v>
      </c>
      <c r="C78" s="3" t="s">
        <v>53</v>
      </c>
      <c r="D78" s="3" t="s">
        <v>78</v>
      </c>
      <c r="E78" s="3" t="s">
        <v>158</v>
      </c>
      <c r="F78" s="4">
        <v>41934.769999999997</v>
      </c>
    </row>
    <row r="79" spans="1:6" x14ac:dyDescent="0.25">
      <c r="A79" s="8" t="s">
        <v>184</v>
      </c>
      <c r="B79" s="3" t="s">
        <v>175</v>
      </c>
      <c r="C79" s="3" t="s">
        <v>29</v>
      </c>
      <c r="D79" s="3" t="s">
        <v>41</v>
      </c>
      <c r="E79" s="3" t="s">
        <v>10</v>
      </c>
      <c r="F79" s="4">
        <v>35124.17</v>
      </c>
    </row>
    <row r="80" spans="1:6" x14ac:dyDescent="0.25">
      <c r="A80" s="10"/>
      <c r="B80" s="3" t="s">
        <v>176</v>
      </c>
      <c r="C80" s="3" t="s">
        <v>12</v>
      </c>
      <c r="D80" s="3" t="s">
        <v>76</v>
      </c>
      <c r="E80" s="3" t="s">
        <v>10</v>
      </c>
      <c r="F80" s="4">
        <f>359144.53/10</f>
        <v>35914.453000000001</v>
      </c>
    </row>
    <row r="81" spans="1:6" x14ac:dyDescent="0.25">
      <c r="A81" s="10"/>
      <c r="B81" s="3" t="s">
        <v>177</v>
      </c>
      <c r="C81" s="3" t="s">
        <v>21</v>
      </c>
      <c r="D81" s="3" t="s">
        <v>178</v>
      </c>
      <c r="E81" s="3" t="s">
        <v>158</v>
      </c>
      <c r="F81" s="4">
        <f>422237.37/11</f>
        <v>38385.215454545454</v>
      </c>
    </row>
    <row r="82" spans="1:6" x14ac:dyDescent="0.25">
      <c r="A82" s="10"/>
      <c r="B82" s="3" t="s">
        <v>179</v>
      </c>
      <c r="C82" s="3" t="s">
        <v>31</v>
      </c>
      <c r="D82" s="3" t="s">
        <v>20</v>
      </c>
      <c r="E82" s="3" t="s">
        <v>182</v>
      </c>
      <c r="F82" s="4">
        <v>41191.72</v>
      </c>
    </row>
    <row r="83" spans="1:6" x14ac:dyDescent="0.25">
      <c r="A83" s="10"/>
      <c r="B83" s="3" t="s">
        <v>180</v>
      </c>
      <c r="C83" s="3" t="s">
        <v>142</v>
      </c>
      <c r="D83" s="3" t="s">
        <v>9</v>
      </c>
      <c r="E83" s="3" t="s">
        <v>182</v>
      </c>
      <c r="F83" s="4">
        <v>36590.31</v>
      </c>
    </row>
    <row r="84" spans="1:6" x14ac:dyDescent="0.25">
      <c r="A84" s="9"/>
      <c r="B84" s="3" t="s">
        <v>181</v>
      </c>
      <c r="C84" s="3" t="s">
        <v>29</v>
      </c>
      <c r="D84" s="3" t="s">
        <v>78</v>
      </c>
      <c r="E84" s="3" t="s">
        <v>182</v>
      </c>
      <c r="F84" s="4">
        <v>41529.120000000003</v>
      </c>
    </row>
  </sheetData>
  <mergeCells count="18">
    <mergeCell ref="A1:F3"/>
    <mergeCell ref="A6:A7"/>
    <mergeCell ref="A8:A13"/>
    <mergeCell ref="A14:A17"/>
    <mergeCell ref="A18:A23"/>
    <mergeCell ref="A75:A76"/>
    <mergeCell ref="A79:A84"/>
    <mergeCell ref="A24:A27"/>
    <mergeCell ref="A58:A60"/>
    <mergeCell ref="A61:A62"/>
    <mergeCell ref="A68:A70"/>
    <mergeCell ref="A71:A73"/>
    <mergeCell ref="A28:A30"/>
    <mergeCell ref="A31:A36"/>
    <mergeCell ref="A37:A40"/>
    <mergeCell ref="A41:A45"/>
    <mergeCell ref="A46:A49"/>
    <mergeCell ref="A77:A7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2024-04-11T13:57:42Z</dcterms:modified>
</cp:coreProperties>
</file>